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6 год\январь\"/>
    </mc:Choice>
  </mc:AlternateContent>
  <bookViews>
    <workbookView xWindow="0" yWindow="0" windowWidth="28395" windowHeight="11220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29" i="3" l="1"/>
  <c r="E20" i="3"/>
  <c r="G16" i="3"/>
  <c r="C35" i="3"/>
  <c r="D35" i="3"/>
  <c r="F35" i="3" l="1"/>
  <c r="F34" i="3"/>
  <c r="F27" i="3"/>
  <c r="F23" i="3"/>
  <c r="F19" i="3"/>
  <c r="F17" i="3" s="1"/>
  <c r="F11" i="3"/>
  <c r="F9" i="3"/>
  <c r="F6" i="3" s="1"/>
  <c r="F7" i="3"/>
  <c r="F5" i="3" l="1"/>
  <c r="F4" i="3" s="1"/>
  <c r="E38" i="3" l="1"/>
  <c r="D34" i="3"/>
  <c r="C27" i="3"/>
  <c r="C23" i="3" s="1"/>
  <c r="G43" i="3" l="1"/>
  <c r="C11" i="3"/>
  <c r="D11" i="3"/>
  <c r="C34" i="3" l="1"/>
  <c r="E30" i="3"/>
  <c r="D27" i="3" l="1"/>
  <c r="D23" i="3" s="1"/>
  <c r="E31" i="3" l="1"/>
  <c r="E29" i="3"/>
  <c r="E21" i="3"/>
  <c r="D19" i="3"/>
  <c r="D17" i="3" s="1"/>
  <c r="C19" i="3"/>
  <c r="C17" i="3" s="1"/>
  <c r="G21" i="3"/>
  <c r="G20" i="3"/>
  <c r="G25" i="3"/>
  <c r="E27" i="3" l="1"/>
  <c r="C7" i="3"/>
  <c r="E35" i="3" l="1"/>
  <c r="G35" i="3"/>
  <c r="G38" i="3"/>
  <c r="G32" i="3"/>
  <c r="G27" i="3"/>
  <c r="G24" i="3"/>
  <c r="G22" i="3"/>
  <c r="G19" i="3"/>
  <c r="G18" i="3"/>
  <c r="G15" i="3"/>
  <c r="G12" i="3"/>
  <c r="G10" i="3"/>
  <c r="G8" i="3"/>
  <c r="D9" i="3"/>
  <c r="E8" i="3"/>
  <c r="E10" i="3"/>
  <c r="E34" i="3" l="1"/>
  <c r="G34" i="3"/>
  <c r="G9" i="3"/>
  <c r="E32" i="3"/>
  <c r="E26" i="3"/>
  <c r="E25" i="3"/>
  <c r="E24" i="3"/>
  <c r="E22" i="3"/>
  <c r="E19" i="3"/>
  <c r="E18" i="3"/>
  <c r="E15" i="3"/>
  <c r="E12" i="3"/>
  <c r="D7" i="3"/>
  <c r="D6" i="3" s="1"/>
  <c r="C9" i="3"/>
  <c r="D5" i="3" l="1"/>
  <c r="D4" i="3" s="1"/>
  <c r="C6" i="3"/>
  <c r="G17" i="3"/>
  <c r="E9" i="3"/>
  <c r="G7" i="3"/>
  <c r="G23" i="3"/>
  <c r="G11" i="3"/>
  <c r="E23" i="3"/>
  <c r="E7" i="3"/>
  <c r="E11" i="3"/>
  <c r="E17" i="3"/>
  <c r="C5" i="3" l="1"/>
  <c r="G6" i="3"/>
  <c r="E6" i="3"/>
  <c r="C4" i="3" l="1"/>
  <c r="G4" i="3"/>
  <c r="G5" i="3"/>
  <c r="E5" i="3"/>
  <c r="E4" i="3" l="1"/>
</calcChain>
</file>

<file path=xl/sharedStrings.xml><?xml version="1.0" encoding="utf-8"?>
<sst xmlns="http://schemas.openxmlformats.org/spreadsheetml/2006/main" count="86" uniqueCount="86">
  <si>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</si>
  <si>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</si>
  <si>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</si>
  <si>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</si>
  <si>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</si>
  <si>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</si>
  <si>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</si>
  <si>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</si>
  <si>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</si>
  <si>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</si>
  <si>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</si>
  <si>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</si>
  <si>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</si>
  <si>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</si>
  <si>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</si>
  <si>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</si>
  <si>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</si>
  <si>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</si>
  <si>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</si>
  <si>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</si>
  <si>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</si>
  <si>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</si>
  <si>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</si>
  <si>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</si>
  <si>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</si>
  <si>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</si>
  <si>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</si>
  <si>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</si>
  <si>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</si>
  <si>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</si>
  <si>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</si>
  <si>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</si>
  <si>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</si>
  <si>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</si>
  <si>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</si>
  <si>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</si>
  <si>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</si>
  <si>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</si>
  <si>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</si>
  <si>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</si>
  <si>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</si>
  <si>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</si>
  <si>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</si>
  <si>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</si>
  <si>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</si>
  <si>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</si>
  <si>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</si>
  <si>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</si>
  <si>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</si>
  <si>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</si>
  <si>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</si>
  <si>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</si>
  <si>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</si>
  <si>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</si>
  <si>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</si>
  <si>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</si>
  <si>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</si>
  <si>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</si>
  <si>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</si>
  <si>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</si>
  <si>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</si>
  <si>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</si>
  <si>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</si>
  <si>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</si>
  <si>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</si>
  <si>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</si>
  <si>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</si>
  <si>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</si>
  <si>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</si>
  <si>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</si>
  <si>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</si>
  <si>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</si>
  <si>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</si>
  <si>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</si>
  <si>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</si>
  <si>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</si>
  <si>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</si>
  <si>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</si>
  <si>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t>2 08 00 000 00 0000 000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</si>
  <si>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</si>
  <si>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01.02.2025 </t>
    </r>
    <r>
      <rPr>
        <b/>
        <sz val="9"/>
        <rFont val="Calibri"/>
        <family val="2"/>
        <charset val="204"/>
      </rPr>
      <t>тыс. руб.</t>
    </r>
  </si>
  <si>
    <t>Cведения об исполнении бюджета городского округа Реутов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01.02.2026)</t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</si>
  <si>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01.02.2026</t>
    </r>
    <r>
      <rPr>
        <sz val="9"/>
        <rFont val="Calibri"/>
        <family val="2"/>
        <charset val="204"/>
      </rPr>
      <t xml:space="preserve">
тыс. руб.</t>
    </r>
  </si>
  <si>
    <t>Прочие безвозмездные поступления от государственных (муниципальных) организаций в бюджеты городских округов</t>
  </si>
  <si>
    <t>2 03 40000 00 0000 150</t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</si>
  <si>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2026 год</t>
    </r>
    <r>
      <rPr>
        <b/>
        <sz val="9"/>
        <rFont val="Calibri"/>
        <family val="2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</si>
</sst>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_ ;[Red]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i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164" fontId="9" fillId="0" borderId="2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164" fontId="10" fillId="0" borderId="1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" fontId="7" fillId="0" borderId="3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31" xfId="0" applyNumberFormat="1" applyFont="1" applyBorder="1" applyAlignment="1">
      <alignment horizontal="right" vertical="center"/>
    </xf>
    <xf numFmtId="4" fontId="7" fillId="0" borderId="32" xfId="0" applyNumberFormat="1" applyFont="1" applyBorder="1" applyAlignment="1">
      <alignment horizontal="right" vertical="center"/>
    </xf>
    <xf numFmtId="4" fontId="7" fillId="0" borderId="33" xfId="0" applyNumberFormat="1" applyFont="1" applyBorder="1" applyAlignment="1">
      <alignment horizontal="right" vertical="center"/>
    </xf>
    <xf numFmtId="4" fontId="7" fillId="0" borderId="29" xfId="0" applyNumberFormat="1" applyFont="1" applyFill="1" applyBorder="1" applyAlignment="1">
      <alignment horizontal="right" vertical="center" wrapText="1"/>
    </xf>
    <xf numFmtId="4" fontId="7" fillId="0" borderId="35" xfId="0" applyNumberFormat="1" applyFont="1" applyBorder="1" applyAlignment="1">
      <alignment horizontal="right" vertical="center" wrapText="1"/>
    </xf>
    <xf numFmtId="4" fontId="7" fillId="0" borderId="36" xfId="0" applyNumberFormat="1" applyFont="1" applyBorder="1" applyAlignment="1">
      <alignment horizontal="right" vertical="center" wrapText="1"/>
    </xf>
    <xf numFmtId="164" fontId="9" fillId="0" borderId="39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9" fillId="0" borderId="39" xfId="0" applyNumberFormat="1" applyFont="1" applyFill="1" applyBorder="1" applyAlignment="1">
      <alignment horizontal="center" vertical="center"/>
    </xf>
    <xf numFmtId="164" fontId="9" fillId="0" borderId="25" xfId="0" applyNumberFormat="1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25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0" fontId="15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4" xfId="0" applyNumberFormat="1" applyFont="1" applyFill="1" applyBorder="1" applyAlignment="1">
      <alignment horizontal="right" vertical="center" wrapText="1"/>
    </xf>
    <xf numFmtId="4" fontId="5" fillId="3" borderId="2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vertical="center" wrapText="1"/>
    </xf>
    <xf numFmtId="4" fontId="5" fillId="3" borderId="28" xfId="0" applyNumberFormat="1" applyFont="1" applyFill="1" applyBorder="1" applyAlignment="1">
      <alignment horizontal="right" vertical="center" wrapText="1"/>
    </xf>
    <xf numFmtId="4" fontId="5" fillId="3" borderId="26" xfId="0" applyNumberFormat="1" applyFont="1" applyFill="1" applyBorder="1" applyAlignment="1">
      <alignment horizontal="right" vertical="center" wrapText="1"/>
    </xf>
    <xf numFmtId="164" fontId="10" fillId="3" borderId="14" xfId="0" applyNumberFormat="1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4" fontId="5" fillId="3" borderId="23" xfId="0" applyNumberFormat="1" applyFont="1" applyFill="1" applyBorder="1" applyAlignment="1">
      <alignment horizontal="right" vertical="center"/>
    </xf>
    <xf numFmtId="164" fontId="10" fillId="3" borderId="24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164" fontId="6" fillId="0" borderId="39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right" vertical="center" wrapText="1"/>
    </xf>
    <xf numFmtId="4" fontId="7" fillId="0" borderId="17" xfId="0" applyNumberFormat="1" applyFont="1" applyFill="1" applyBorder="1" applyAlignment="1">
      <alignment horizontal="right" vertical="center"/>
    </xf>
    <xf numFmtId="4" fontId="7" fillId="0" borderId="17" xfId="0" applyNumberFormat="1" applyFont="1" applyFill="1" applyBorder="1" applyAlignment="1">
      <alignment horizontal="right" vertical="center" wrapText="1"/>
    </xf>
    <xf numFmtId="4" fontId="7" fillId="0" borderId="30" xfId="0" applyNumberFormat="1" applyFont="1" applyFill="1" applyBorder="1" applyAlignment="1">
      <alignment horizontal="right" vertical="center"/>
    </xf>
    <xf numFmtId="4" fontId="7" fillId="0" borderId="37" xfId="0" applyNumberFormat="1" applyFont="1" applyFill="1" applyBorder="1" applyAlignment="1">
      <alignment horizontal="right" vertical="center" wrapText="1"/>
    </xf>
    <xf numFmtId="4" fontId="7" fillId="0" borderId="31" xfId="0" applyNumberFormat="1" applyFont="1" applyFill="1" applyBorder="1" applyAlignment="1">
      <alignment horizontal="right" vertical="center"/>
    </xf>
    <xf numFmtId="4" fontId="7" fillId="0" borderId="38" xfId="0" applyNumberFormat="1" applyFont="1" applyFill="1" applyBorder="1" applyAlignment="1">
      <alignment horizontal="right" vertical="center" wrapText="1"/>
    </xf>
    <xf numFmtId="4" fontId="7" fillId="0" borderId="33" xfId="0" applyNumberFormat="1" applyFont="1" applyFill="1" applyBorder="1" applyAlignment="1">
      <alignment horizontal="right" vertical="center"/>
    </xf>
    <xf numFmtId="4" fontId="7" fillId="0" borderId="14" xfId="0" applyNumberFormat="1" applyFont="1" applyFill="1" applyBorder="1" applyAlignment="1">
      <alignment horizontal="right" vertical="center"/>
    </xf>
    <xf numFmtId="4" fontId="7" fillId="0" borderId="10" xfId="0" applyNumberFormat="1" applyFont="1" applyFill="1" applyBorder="1" applyAlignment="1">
      <alignment horizontal="right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7" fillId="0" borderId="9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31" zoomScaleNormal="100" workbookViewId="0">
      <selection activeCell="E43" sqref="E43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10" t="s">
        <v>81</v>
      </c>
      <c r="B1" s="110"/>
      <c r="C1" s="110"/>
      <c r="D1" s="110"/>
      <c r="E1" s="110"/>
      <c r="F1" s="110"/>
      <c r="G1" s="110"/>
    </row>
    <row r="2" spans="1:14" ht="15.75" thickBot="1" x14ac:dyDescent="0.3">
      <c r="A2" s="110"/>
      <c r="B2" s="110"/>
      <c r="C2" s="110"/>
      <c r="D2" s="110"/>
      <c r="E2" s="110"/>
      <c r="F2" s="110"/>
      <c r="G2" s="110"/>
    </row>
    <row r="3" spans="1:14" ht="86.25" customHeight="1" thickBot="1" x14ac:dyDescent="0.3">
      <c r="A3" s="5" t="s">
        <v>0</v>
      </c>
      <c r="B3" s="5" t="s">
        <v>1</v>
      </c>
      <c r="C3" s="73" t="s">
        <v>85</v>
      </c>
      <c r="D3" s="75" t="s">
        <v>82</v>
      </c>
      <c r="E3" s="20" t="s">
        <v>69</v>
      </c>
      <c r="F3" s="76" t="s">
        <v>80</v>
      </c>
      <c r="G3" s="16" t="s">
        <v>2</v>
      </c>
      <c r="I3" s="3"/>
    </row>
    <row r="4" spans="1:14" ht="24.95" customHeight="1" thickBot="1" x14ac:dyDescent="0.3">
      <c r="A4" s="82"/>
      <c r="B4" s="83" t="s">
        <v>3</v>
      </c>
      <c r="C4" s="84">
        <f>SUM(C5,C34)</f>
        <v>8234140.3499999996</v>
      </c>
      <c r="D4" s="85">
        <f>SUM(D5,D34)</f>
        <v>266405.88</v>
      </c>
      <c r="E4" s="86">
        <f t="shared" ref="E4" si="0">D4/C4/100%</f>
        <v>3.2353818210057596E-2</v>
      </c>
      <c r="F4" s="85">
        <f>SUM(F5,F34)</f>
        <v>254899.84000000003</v>
      </c>
      <c r="G4" s="87">
        <f>D4/F4</f>
        <v>1.0451394555602702</v>
      </c>
      <c r="H4" s="78"/>
      <c r="I4" s="3"/>
      <c r="J4" s="80"/>
      <c r="K4" s="3"/>
    </row>
    <row r="5" spans="1:14" ht="24.95" customHeight="1" thickBot="1" x14ac:dyDescent="0.3">
      <c r="A5" s="88" t="s">
        <v>4</v>
      </c>
      <c r="B5" s="89" t="s">
        <v>5</v>
      </c>
      <c r="C5" s="90">
        <f>SUM(C6,C23)</f>
        <v>3772780.1</v>
      </c>
      <c r="D5" s="90">
        <f>SUM(D6,D23)</f>
        <v>93584.9</v>
      </c>
      <c r="E5" s="91">
        <f t="shared" ref="E5" si="1">D5/C5/100%</f>
        <v>2.4805288810763181E-2</v>
      </c>
      <c r="F5" s="90">
        <f>SUM(F6,F23)</f>
        <v>88988.37000000001</v>
      </c>
      <c r="G5" s="92">
        <f t="shared" ref="G5:G38" si="2">D5/F5</f>
        <v>1.0516531542267824</v>
      </c>
      <c r="H5" s="3"/>
      <c r="I5" s="78"/>
      <c r="J5" s="79"/>
    </row>
    <row r="6" spans="1:14" ht="24.95" customHeight="1" thickBot="1" x14ac:dyDescent="0.3">
      <c r="A6" s="93"/>
      <c r="B6" s="83" t="s">
        <v>6</v>
      </c>
      <c r="C6" s="84">
        <f>SUM(C7,C9,C11,C17,C22:C22)</f>
        <v>3345521.45</v>
      </c>
      <c r="D6" s="85">
        <f>SUM(D7,D9,D11,D17,D22)</f>
        <v>72826.75</v>
      </c>
      <c r="E6" s="86">
        <f t="shared" ref="E6:E10" si="3">D6/C6/100%</f>
        <v>2.1768430150104105E-2</v>
      </c>
      <c r="F6" s="85">
        <f>SUM(F7,F9,F11,F17,F22)</f>
        <v>73407.320000000007</v>
      </c>
      <c r="G6" s="87">
        <f t="shared" si="2"/>
        <v>0.99209111570889652</v>
      </c>
    </row>
    <row r="7" spans="1:14" ht="24.95" customHeight="1" thickBot="1" x14ac:dyDescent="0.3">
      <c r="A7" s="93" t="s">
        <v>7</v>
      </c>
      <c r="B7" s="83" t="s">
        <v>8</v>
      </c>
      <c r="C7" s="84">
        <f>SUM(C8)</f>
        <v>1570277.45</v>
      </c>
      <c r="D7" s="85">
        <f>SUM(D8)</f>
        <v>51906.68</v>
      </c>
      <c r="E7" s="86">
        <f t="shared" si="3"/>
        <v>3.3055738016234008E-2</v>
      </c>
      <c r="F7" s="85">
        <f>SUM(F8)</f>
        <v>36730.480000000003</v>
      </c>
      <c r="G7" s="87">
        <f t="shared" si="2"/>
        <v>1.4131772849143271</v>
      </c>
    </row>
    <row r="8" spans="1:14" ht="24.95" customHeight="1" thickBot="1" x14ac:dyDescent="0.3">
      <c r="A8" s="12" t="s">
        <v>9</v>
      </c>
      <c r="B8" s="13" t="s">
        <v>10</v>
      </c>
      <c r="C8" s="115">
        <v>1570277.45</v>
      </c>
      <c r="D8" s="116">
        <v>51906.68</v>
      </c>
      <c r="E8" s="22">
        <f t="shared" si="3"/>
        <v>3.3055738016234008E-2</v>
      </c>
      <c r="F8" s="17">
        <v>36730.480000000003</v>
      </c>
      <c r="G8" s="64">
        <f t="shared" si="2"/>
        <v>1.4131772849143271</v>
      </c>
    </row>
    <row r="9" spans="1:14" ht="24.95" customHeight="1" thickBot="1" x14ac:dyDescent="0.3">
      <c r="A9" s="93" t="s">
        <v>11</v>
      </c>
      <c r="B9" s="83" t="s">
        <v>12</v>
      </c>
      <c r="C9" s="84">
        <f>SUM(C10)</f>
        <v>5268</v>
      </c>
      <c r="D9" s="85">
        <f>SUM(D10)</f>
        <v>403.66</v>
      </c>
      <c r="E9" s="86">
        <f t="shared" si="3"/>
        <v>7.6624905087319672E-2</v>
      </c>
      <c r="F9" s="85">
        <f>SUM(F10)</f>
        <v>402.37</v>
      </c>
      <c r="G9" s="87">
        <f t="shared" si="2"/>
        <v>1.0032060044237892</v>
      </c>
      <c r="N9" s="4"/>
    </row>
    <row r="10" spans="1:14" ht="24.95" customHeight="1" thickBot="1" x14ac:dyDescent="0.3">
      <c r="A10" s="12" t="s">
        <v>13</v>
      </c>
      <c r="B10" s="13" t="s">
        <v>14</v>
      </c>
      <c r="C10" s="115">
        <v>5268</v>
      </c>
      <c r="D10" s="117">
        <v>403.66</v>
      </c>
      <c r="E10" s="22">
        <f t="shared" si="3"/>
        <v>7.6624905087319672E-2</v>
      </c>
      <c r="F10" s="26">
        <v>402.37</v>
      </c>
      <c r="G10" s="64">
        <f t="shared" si="2"/>
        <v>1.0032060044237892</v>
      </c>
      <c r="I10" s="3"/>
      <c r="N10" s="3"/>
    </row>
    <row r="11" spans="1:14" ht="24.95" customHeight="1" thickBot="1" x14ac:dyDescent="0.3">
      <c r="A11" s="93" t="s">
        <v>15</v>
      </c>
      <c r="B11" s="94" t="s">
        <v>16</v>
      </c>
      <c r="C11" s="95">
        <f>SUM(C12:C16)</f>
        <v>1277008</v>
      </c>
      <c r="D11" s="96">
        <f>SUM(D12:D16)</f>
        <v>12807.94</v>
      </c>
      <c r="E11" s="108">
        <f t="shared" ref="E11:E21" si="4">D11/C11/100%</f>
        <v>1.0029647425857944E-2</v>
      </c>
      <c r="F11" s="96">
        <f>SUM(F12:F16)</f>
        <v>27993.46</v>
      </c>
      <c r="G11" s="87">
        <f t="shared" si="2"/>
        <v>0.4575332952768254</v>
      </c>
      <c r="N11" s="3"/>
    </row>
    <row r="12" spans="1:14" ht="24.95" customHeight="1" x14ac:dyDescent="0.25">
      <c r="A12" s="9" t="s">
        <v>17</v>
      </c>
      <c r="B12" s="53" t="s">
        <v>18</v>
      </c>
      <c r="C12" s="60">
        <v>1217300</v>
      </c>
      <c r="D12" s="118">
        <v>11687.41</v>
      </c>
      <c r="E12" s="111">
        <f t="shared" si="4"/>
        <v>9.6010925819436464E-3</v>
      </c>
      <c r="F12" s="52">
        <v>4950.93</v>
      </c>
      <c r="G12" s="65">
        <f t="shared" si="2"/>
        <v>2.3606494133425437</v>
      </c>
    </row>
    <row r="13" spans="1:14" ht="24.95" customHeight="1" x14ac:dyDescent="0.25">
      <c r="A13" s="2" t="s">
        <v>49</v>
      </c>
      <c r="B13" s="54" t="s">
        <v>46</v>
      </c>
      <c r="C13" s="61"/>
      <c r="D13" s="57"/>
      <c r="E13" s="112"/>
      <c r="F13" s="57">
        <v>-723.1</v>
      </c>
      <c r="G13" s="66"/>
      <c r="J13" t="s">
        <v>66</v>
      </c>
    </row>
    <row r="14" spans="1:14" ht="24.95" customHeight="1" x14ac:dyDescent="0.25">
      <c r="A14" s="6" t="s">
        <v>54</v>
      </c>
      <c r="B14" s="55" t="s">
        <v>55</v>
      </c>
      <c r="C14" s="62"/>
      <c r="D14" s="58"/>
      <c r="E14" s="113"/>
      <c r="F14" s="58"/>
      <c r="G14" s="67"/>
    </row>
    <row r="15" spans="1:14" ht="24.95" customHeight="1" x14ac:dyDescent="0.25">
      <c r="A15" s="6" t="s">
        <v>47</v>
      </c>
      <c r="B15" s="54" t="s">
        <v>48</v>
      </c>
      <c r="C15" s="119">
        <v>52823</v>
      </c>
      <c r="D15" s="120">
        <v>407.7</v>
      </c>
      <c r="E15" s="112">
        <f t="shared" si="4"/>
        <v>7.71822880184768E-3</v>
      </c>
      <c r="F15" s="57">
        <v>22814.2</v>
      </c>
      <c r="G15" s="66">
        <f t="shared" si="2"/>
        <v>1.7870449106258381E-2</v>
      </c>
    </row>
    <row r="16" spans="1:14" ht="36.75" customHeight="1" thickBot="1" x14ac:dyDescent="0.3">
      <c r="A16" s="6" t="s">
        <v>74</v>
      </c>
      <c r="B16" s="56" t="s">
        <v>75</v>
      </c>
      <c r="C16" s="121">
        <v>6885</v>
      </c>
      <c r="D16" s="122">
        <v>712.83</v>
      </c>
      <c r="E16" s="114"/>
      <c r="F16" s="59">
        <v>951.43</v>
      </c>
      <c r="G16" s="66">
        <f t="shared" si="2"/>
        <v>0.74921959576637276</v>
      </c>
    </row>
    <row r="17" spans="1:14" ht="24.95" customHeight="1" thickBot="1" x14ac:dyDescent="0.3">
      <c r="A17" s="93" t="s">
        <v>19</v>
      </c>
      <c r="B17" s="83" t="s">
        <v>20</v>
      </c>
      <c r="C17" s="84">
        <f>SUM(C18:C19)</f>
        <v>439317</v>
      </c>
      <c r="D17" s="85">
        <f>SUM(D18:D19)</f>
        <v>3896.82</v>
      </c>
      <c r="E17" s="86">
        <f t="shared" si="4"/>
        <v>8.8701780263454408E-3</v>
      </c>
      <c r="F17" s="85">
        <f>SUM(F18:F19)</f>
        <v>5439.29</v>
      </c>
      <c r="G17" s="87">
        <f t="shared" si="2"/>
        <v>0.71642070932051793</v>
      </c>
    </row>
    <row r="18" spans="1:14" ht="24.95" customHeight="1" thickBot="1" x14ac:dyDescent="0.3">
      <c r="A18" s="12" t="s">
        <v>43</v>
      </c>
      <c r="B18" s="13" t="s">
        <v>42</v>
      </c>
      <c r="C18" s="115">
        <v>212053</v>
      </c>
      <c r="D18" s="123">
        <v>3809.09</v>
      </c>
      <c r="E18" s="22">
        <f t="shared" si="4"/>
        <v>1.7962914931644449E-2</v>
      </c>
      <c r="F18" s="29">
        <v>4747.78</v>
      </c>
      <c r="G18" s="64">
        <f t="shared" si="2"/>
        <v>0.80228864858944604</v>
      </c>
    </row>
    <row r="19" spans="1:14" ht="24.95" customHeight="1" thickBot="1" x14ac:dyDescent="0.3">
      <c r="A19" s="93" t="s">
        <v>45</v>
      </c>
      <c r="B19" s="83" t="s">
        <v>44</v>
      </c>
      <c r="C19" s="84">
        <f>SUM(C20:C21)</f>
        <v>227264</v>
      </c>
      <c r="D19" s="85">
        <f>SUM(D20:D21)</f>
        <v>87.73</v>
      </c>
      <c r="E19" s="86">
        <f t="shared" si="4"/>
        <v>3.8602682343001973E-4</v>
      </c>
      <c r="F19" s="85">
        <f>SUM(F20:F21)</f>
        <v>691.51</v>
      </c>
      <c r="G19" s="87">
        <f t="shared" si="2"/>
        <v>0.12686729042240893</v>
      </c>
    </row>
    <row r="20" spans="1:14" ht="24.95" customHeight="1" x14ac:dyDescent="0.25">
      <c r="A20" s="9" t="s">
        <v>57</v>
      </c>
      <c r="B20" s="10" t="s">
        <v>58</v>
      </c>
      <c r="C20" s="124">
        <v>204538</v>
      </c>
      <c r="D20" s="125">
        <v>85.79</v>
      </c>
      <c r="E20" s="23">
        <f>D20/C20/100%</f>
        <v>4.1943306378276898E-4</v>
      </c>
      <c r="F20" s="30">
        <v>-30</v>
      </c>
      <c r="G20" s="68">
        <f t="shared" si="2"/>
        <v>-2.859666666666667</v>
      </c>
    </row>
    <row r="21" spans="1:14" ht="24.95" customHeight="1" thickBot="1" x14ac:dyDescent="0.3">
      <c r="A21" s="6" t="s">
        <v>56</v>
      </c>
      <c r="B21" s="8" t="s">
        <v>59</v>
      </c>
      <c r="C21" s="126">
        <v>22726</v>
      </c>
      <c r="D21" s="127">
        <v>1.94</v>
      </c>
      <c r="E21" s="23">
        <f t="shared" si="4"/>
        <v>8.5364780427703952E-5</v>
      </c>
      <c r="F21" s="24">
        <v>721.51</v>
      </c>
      <c r="G21" s="69">
        <f t="shared" si="2"/>
        <v>2.6888054219622736E-3</v>
      </c>
      <c r="H21" s="77"/>
      <c r="I21" s="4"/>
    </row>
    <row r="22" spans="1:14" ht="24.95" customHeight="1" thickBot="1" x14ac:dyDescent="0.3">
      <c r="A22" s="93" t="s">
        <v>21</v>
      </c>
      <c r="B22" s="83" t="s">
        <v>22</v>
      </c>
      <c r="C22" s="84">
        <v>53651</v>
      </c>
      <c r="D22" s="97">
        <v>3811.65</v>
      </c>
      <c r="E22" s="86">
        <f t="shared" ref="E22" si="5">D22/C22/100%</f>
        <v>7.1045274086223936E-2</v>
      </c>
      <c r="F22" s="97">
        <v>2841.72</v>
      </c>
      <c r="G22" s="87">
        <f t="shared" si="2"/>
        <v>1.3413179342088595</v>
      </c>
    </row>
    <row r="23" spans="1:14" ht="24.95" customHeight="1" thickBot="1" x14ac:dyDescent="0.3">
      <c r="A23" s="82"/>
      <c r="B23" s="83" t="s">
        <v>23</v>
      </c>
      <c r="C23" s="96">
        <f>SUM(C24,C25,C26,C27,C32,C33)</f>
        <v>427258.65</v>
      </c>
      <c r="D23" s="85">
        <f>SUM(D24,D25,D26,D27,D32,D33)</f>
        <v>20758.149999999998</v>
      </c>
      <c r="E23" s="86">
        <f t="shared" ref="E23:E31" si="6">D23/C23/100%</f>
        <v>4.8584504959700632E-2</v>
      </c>
      <c r="F23" s="85">
        <f>SUM(F24,F25,F26,F27,F32,F33)</f>
        <v>15581.05</v>
      </c>
      <c r="G23" s="87">
        <f t="shared" si="2"/>
        <v>1.3322690062608102</v>
      </c>
    </row>
    <row r="24" spans="1:14" ht="24.95" customHeight="1" thickBot="1" x14ac:dyDescent="0.3">
      <c r="A24" s="93" t="s">
        <v>24</v>
      </c>
      <c r="B24" s="83" t="s">
        <v>25</v>
      </c>
      <c r="C24" s="84">
        <v>310461</v>
      </c>
      <c r="D24" s="97">
        <v>7151.58</v>
      </c>
      <c r="E24" s="86">
        <f t="shared" si="6"/>
        <v>2.3035357097992985E-2</v>
      </c>
      <c r="F24" s="97">
        <v>11107.91</v>
      </c>
      <c r="G24" s="87">
        <f t="shared" si="2"/>
        <v>0.64382768675655455</v>
      </c>
    </row>
    <row r="25" spans="1:14" ht="24.95" customHeight="1" thickBot="1" x14ac:dyDescent="0.3">
      <c r="A25" s="93" t="s">
        <v>26</v>
      </c>
      <c r="B25" s="83" t="s">
        <v>27</v>
      </c>
      <c r="C25" s="84">
        <v>330</v>
      </c>
      <c r="D25" s="97">
        <v>56.39</v>
      </c>
      <c r="E25" s="86">
        <f t="shared" si="6"/>
        <v>0.17087878787878788</v>
      </c>
      <c r="F25" s="97">
        <v>0.46</v>
      </c>
      <c r="G25" s="87">
        <f t="shared" si="2"/>
        <v>122.58695652173913</v>
      </c>
    </row>
    <row r="26" spans="1:14" ht="24.95" customHeight="1" thickBot="1" x14ac:dyDescent="0.3">
      <c r="A26" s="88" t="s">
        <v>28</v>
      </c>
      <c r="B26" s="89" t="s">
        <v>29</v>
      </c>
      <c r="C26" s="98">
        <v>1700</v>
      </c>
      <c r="D26" s="99">
        <v>9197.9</v>
      </c>
      <c r="E26" s="91">
        <f t="shared" si="6"/>
        <v>5.4105294117647054</v>
      </c>
      <c r="F26" s="99"/>
      <c r="G26" s="92"/>
    </row>
    <row r="27" spans="1:14" ht="24.95" customHeight="1" x14ac:dyDescent="0.25">
      <c r="A27" s="100" t="s">
        <v>30</v>
      </c>
      <c r="B27" s="101" t="s">
        <v>31</v>
      </c>
      <c r="C27" s="102">
        <f>SUM(C28:C31)</f>
        <v>91000</v>
      </c>
      <c r="D27" s="103">
        <f>SUM(D28:D31)</f>
        <v>2469.8900000000003</v>
      </c>
      <c r="E27" s="104">
        <f t="shared" si="6"/>
        <v>2.7141648351648354E-2</v>
      </c>
      <c r="F27" s="103">
        <f>SUM(F28:F31)</f>
        <v>3122.81</v>
      </c>
      <c r="G27" s="105">
        <f t="shared" si="2"/>
        <v>0.79091907608852297</v>
      </c>
    </row>
    <row r="28" spans="1:14" ht="24.95" customHeight="1" x14ac:dyDescent="0.25">
      <c r="A28" s="35" t="s">
        <v>64</v>
      </c>
      <c r="B28" s="51" t="s">
        <v>61</v>
      </c>
      <c r="C28" s="37"/>
      <c r="D28" s="40"/>
      <c r="E28" s="70"/>
      <c r="F28" s="40"/>
      <c r="G28" s="49"/>
    </row>
    <row r="29" spans="1:14" ht="66" customHeight="1" x14ac:dyDescent="0.25">
      <c r="A29" s="27" t="s">
        <v>60</v>
      </c>
      <c r="B29" s="28" t="s">
        <v>62</v>
      </c>
      <c r="C29" s="31">
        <v>42000</v>
      </c>
      <c r="D29" s="32">
        <v>2445.61</v>
      </c>
      <c r="E29" s="71">
        <f t="shared" si="6"/>
        <v>5.822880952380953E-2</v>
      </c>
      <c r="F29" s="32">
        <v>3122.81</v>
      </c>
      <c r="G29" s="50">
        <f>D29/F29</f>
        <v>0.78314402733435595</v>
      </c>
      <c r="K29" s="39"/>
    </row>
    <row r="30" spans="1:14" ht="48" customHeight="1" x14ac:dyDescent="0.25">
      <c r="A30" s="35" t="s">
        <v>70</v>
      </c>
      <c r="B30" s="36" t="s">
        <v>63</v>
      </c>
      <c r="C30" s="37">
        <v>13000</v>
      </c>
      <c r="D30" s="40">
        <v>24.28</v>
      </c>
      <c r="E30" s="70">
        <f t="shared" si="6"/>
        <v>1.8676923076923078E-3</v>
      </c>
      <c r="F30" s="40"/>
      <c r="G30" s="49"/>
      <c r="N30" s="38"/>
    </row>
    <row r="31" spans="1:14" ht="57.75" customHeight="1" thickBot="1" x14ac:dyDescent="0.3">
      <c r="A31" s="27" t="s">
        <v>71</v>
      </c>
      <c r="B31" s="33" t="s">
        <v>65</v>
      </c>
      <c r="C31" s="31">
        <v>36000</v>
      </c>
      <c r="D31" s="32"/>
      <c r="E31" s="72">
        <f t="shared" si="6"/>
        <v>0</v>
      </c>
      <c r="F31" s="32"/>
      <c r="G31" s="34"/>
    </row>
    <row r="32" spans="1:14" ht="24.95" customHeight="1" thickBot="1" x14ac:dyDescent="0.3">
      <c r="A32" s="93" t="s">
        <v>32</v>
      </c>
      <c r="B32" s="83" t="s">
        <v>33</v>
      </c>
      <c r="C32" s="84">
        <v>23757.65</v>
      </c>
      <c r="D32" s="106">
        <v>1882.39</v>
      </c>
      <c r="E32" s="107">
        <f t="shared" ref="E32:E33" si="7">D32/C32/100%</f>
        <v>7.9233004947879951E-2</v>
      </c>
      <c r="F32" s="106">
        <v>1349.87</v>
      </c>
      <c r="G32" s="92">
        <f t="shared" si="2"/>
        <v>1.3944972478831297</v>
      </c>
    </row>
    <row r="33" spans="1:11" ht="24.95" customHeight="1" thickBot="1" x14ac:dyDescent="0.3">
      <c r="A33" s="93" t="s">
        <v>76</v>
      </c>
      <c r="B33" s="83" t="s">
        <v>77</v>
      </c>
      <c r="C33" s="84">
        <v>10</v>
      </c>
      <c r="D33" s="97"/>
      <c r="E33" s="108"/>
      <c r="F33" s="97"/>
      <c r="G33" s="92"/>
    </row>
    <row r="34" spans="1:11" ht="24.95" customHeight="1" thickBot="1" x14ac:dyDescent="0.3">
      <c r="A34" s="93" t="s">
        <v>34</v>
      </c>
      <c r="B34" s="83" t="s">
        <v>35</v>
      </c>
      <c r="C34" s="109">
        <f>SUM(C36:C43)</f>
        <v>4461360.25</v>
      </c>
      <c r="D34" s="97">
        <f>SUM(D36:D43)</f>
        <v>172820.98</v>
      </c>
      <c r="E34" s="86">
        <f t="shared" ref="E34:E35" si="8">D34/C34/100%</f>
        <v>3.8737284217296733E-2</v>
      </c>
      <c r="F34" s="97">
        <f>SUM(F36:F43)</f>
        <v>165911.47</v>
      </c>
      <c r="G34" s="87">
        <f t="shared" si="2"/>
        <v>1.0416457644549832</v>
      </c>
      <c r="H34" s="3"/>
      <c r="I34" s="3"/>
    </row>
    <row r="35" spans="1:11" ht="24.95" customHeight="1" thickBot="1" x14ac:dyDescent="0.3">
      <c r="A35" s="93" t="s">
        <v>36</v>
      </c>
      <c r="B35" s="83" t="s">
        <v>37</v>
      </c>
      <c r="C35" s="109">
        <f>SUM(C36:C39)</f>
        <v>4461360.25</v>
      </c>
      <c r="D35" s="97">
        <f>SUM(D36:D39)</f>
        <v>170841.60000000001</v>
      </c>
      <c r="E35" s="86">
        <f t="shared" si="8"/>
        <v>3.8293612357352222E-2</v>
      </c>
      <c r="F35" s="97">
        <f>SUM(F36:F39)</f>
        <v>172048.96</v>
      </c>
      <c r="G35" s="87">
        <f t="shared" si="2"/>
        <v>0.99298246266644108</v>
      </c>
    </row>
    <row r="36" spans="1:11" ht="24.95" customHeight="1" thickBot="1" x14ac:dyDescent="0.3">
      <c r="A36" s="45" t="s">
        <v>67</v>
      </c>
      <c r="B36" s="46" t="s">
        <v>68</v>
      </c>
      <c r="C36" s="47"/>
      <c r="D36" s="48"/>
      <c r="E36" s="21"/>
      <c r="F36" s="48"/>
      <c r="G36" s="25"/>
    </row>
    <row r="37" spans="1:11" ht="24.95" customHeight="1" x14ac:dyDescent="0.25">
      <c r="A37" s="9" t="s">
        <v>50</v>
      </c>
      <c r="B37" s="10" t="s">
        <v>38</v>
      </c>
      <c r="C37" s="44">
        <v>2186397.5699999998</v>
      </c>
      <c r="D37" s="18"/>
      <c r="E37" s="41"/>
      <c r="F37" s="18">
        <v>16080</v>
      </c>
      <c r="G37" s="63"/>
    </row>
    <row r="38" spans="1:11" ht="24.95" customHeight="1" thickBot="1" x14ac:dyDescent="0.3">
      <c r="A38" s="6" t="s">
        <v>51</v>
      </c>
      <c r="B38" s="8" t="s">
        <v>39</v>
      </c>
      <c r="C38" s="15">
        <v>2226844.5699999998</v>
      </c>
      <c r="D38" s="19">
        <v>170841.60000000001</v>
      </c>
      <c r="E38" s="41">
        <f>D38/C38/100%</f>
        <v>7.6719139854471305E-2</v>
      </c>
      <c r="F38" s="19">
        <v>148443.4</v>
      </c>
      <c r="G38" s="50">
        <f t="shared" si="2"/>
        <v>1.1508871394753826</v>
      </c>
      <c r="I38" s="3"/>
      <c r="J38" s="4"/>
      <c r="K38" s="4"/>
    </row>
    <row r="39" spans="1:11" ht="24.95" customHeight="1" thickBot="1" x14ac:dyDescent="0.3">
      <c r="A39" s="11" t="s">
        <v>52</v>
      </c>
      <c r="B39" s="7" t="s">
        <v>53</v>
      </c>
      <c r="C39" s="42">
        <v>48118.11</v>
      </c>
      <c r="D39" s="43"/>
      <c r="E39" s="81"/>
      <c r="F39" s="43">
        <v>7525.56</v>
      </c>
      <c r="G39" s="25"/>
      <c r="I39" s="3"/>
      <c r="J39" s="4"/>
      <c r="K39" s="4"/>
    </row>
    <row r="40" spans="1:11" ht="24.95" customHeight="1" thickBot="1" x14ac:dyDescent="0.3">
      <c r="A40" s="11" t="s">
        <v>84</v>
      </c>
      <c r="B40" s="7" t="s">
        <v>83</v>
      </c>
      <c r="C40" s="42"/>
      <c r="D40" s="43">
        <v>13187.28</v>
      </c>
      <c r="E40" s="81"/>
      <c r="F40" s="43"/>
      <c r="G40" s="25"/>
      <c r="I40" s="3"/>
      <c r="J40" s="4"/>
      <c r="K40" s="4"/>
    </row>
    <row r="41" spans="1:11" ht="24.95" customHeight="1" thickBot="1" x14ac:dyDescent="0.3">
      <c r="A41" s="128" t="s">
        <v>72</v>
      </c>
      <c r="B41" s="129" t="s">
        <v>73</v>
      </c>
      <c r="C41" s="130"/>
      <c r="D41" s="131"/>
      <c r="E41" s="132"/>
      <c r="F41" s="131">
        <v>896.23</v>
      </c>
      <c r="G41" s="133"/>
      <c r="I41" s="3"/>
      <c r="J41" s="4"/>
      <c r="K41" s="4"/>
    </row>
    <row r="42" spans="1:11" ht="34.5" customHeight="1" thickBot="1" x14ac:dyDescent="0.3">
      <c r="A42" s="11" t="s">
        <v>78</v>
      </c>
      <c r="B42" s="7" t="s">
        <v>79</v>
      </c>
      <c r="C42" s="42"/>
      <c r="D42" s="43">
        <v>-7.77</v>
      </c>
      <c r="E42" s="81"/>
      <c r="F42" s="43">
        <v>-3.08</v>
      </c>
      <c r="G42" s="25"/>
      <c r="I42" s="3"/>
      <c r="J42" s="4"/>
      <c r="K42" s="4"/>
    </row>
    <row r="43" spans="1:11" ht="36.75" thickBot="1" x14ac:dyDescent="0.3">
      <c r="A43" s="11" t="s">
        <v>40</v>
      </c>
      <c r="B43" s="7" t="s">
        <v>41</v>
      </c>
      <c r="C43" s="14"/>
      <c r="D43" s="74">
        <v>-11200.13</v>
      </c>
      <c r="E43" s="81"/>
      <c r="F43" s="74">
        <v>-7030.64</v>
      </c>
      <c r="G43" s="25">
        <f>D43/F43</f>
        <v>1.5930455833323849</v>
      </c>
      <c r="I43" s="4"/>
      <c r="J43" s="4"/>
      <c r="K43" s="3"/>
    </row>
    <row r="45" spans="1:11" x14ac:dyDescent="0.25">
      <c r="A45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2023-02-07T08:00:03Z</cp:lastPrinted>
  <dcterms:created xsi:type="dcterms:W3CDTF">2017-12-11T14:03:53Z</dcterms:created>
  <dcterms:modified xsi:type="dcterms:W3CDTF">2026-02-04T11:56:20Z</dcterms:modified>
</cp:coreProperties>
</file>